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Bermeo\Documents\Waste\2019 Tailgates\Data\"/>
    </mc:Choice>
  </mc:AlternateContent>
  <bookViews>
    <workbookView xWindow="0" yWindow="0" windowWidth="28800" windowHeight="10410"/>
  </bookViews>
  <sheets>
    <sheet name="SUMMARY" sheetId="1" r:id="rId1"/>
    <sheet name="Associates" sheetId="2" r:id="rId2"/>
    <sheet name="Marshall" sheetId="3" r:id="rId3"/>
    <sheet name="Student Affairs" sheetId="4" r:id="rId4"/>
    <sheet name="Marshall 9.7.19" sheetId="5" r:id="rId5"/>
  </sheets>
  <calcPr calcId="162913"/>
</workbook>
</file>

<file path=xl/calcChain.xml><?xml version="1.0" encoding="utf-8"?>
<calcChain xmlns="http://schemas.openxmlformats.org/spreadsheetml/2006/main">
  <c r="A35" i="5" l="1"/>
  <c r="A34" i="5"/>
  <c r="B33" i="5"/>
  <c r="A33" i="5"/>
  <c r="B32" i="5"/>
  <c r="A32" i="5"/>
  <c r="B31" i="5"/>
  <c r="A31" i="5"/>
  <c r="B30" i="5"/>
  <c r="A30" i="5"/>
  <c r="B29" i="5"/>
  <c r="A29" i="5"/>
  <c r="B28" i="5"/>
  <c r="A28" i="5"/>
  <c r="C27" i="5"/>
  <c r="B27" i="5"/>
  <c r="A27" i="5"/>
  <c r="C26" i="5"/>
  <c r="C36" i="5" s="1"/>
  <c r="F20" i="5" s="1"/>
  <c r="G20" i="5" s="1"/>
  <c r="B26" i="5"/>
  <c r="B36" i="5" s="1"/>
  <c r="F19" i="5" s="1"/>
  <c r="G19" i="5" s="1"/>
  <c r="A26" i="5"/>
  <c r="A36" i="5" s="1"/>
  <c r="F18" i="5" s="1"/>
  <c r="C21" i="5"/>
  <c r="B21" i="5"/>
  <c r="A21" i="5"/>
  <c r="H12" i="5"/>
  <c r="H11" i="5"/>
  <c r="D7" i="4"/>
  <c r="C7" i="4"/>
  <c r="B7" i="4"/>
  <c r="D6" i="4"/>
  <c r="D5" i="4"/>
  <c r="D4" i="4"/>
  <c r="C8" i="3"/>
  <c r="D8" i="3" s="1"/>
  <c r="B8" i="3"/>
  <c r="D7" i="3"/>
  <c r="D6" i="3"/>
  <c r="D5" i="3"/>
  <c r="D4" i="3"/>
  <c r="C7" i="2"/>
  <c r="B7" i="2"/>
  <c r="D7" i="2" s="1"/>
  <c r="D6" i="2"/>
  <c r="D5" i="2"/>
  <c r="D4" i="2"/>
  <c r="G8" i="1"/>
  <c r="F8" i="1"/>
  <c r="E8" i="1"/>
  <c r="D8" i="1"/>
  <c r="C8" i="1"/>
  <c r="C14" i="1" s="1"/>
  <c r="B8" i="1"/>
  <c r="C13" i="1" s="1"/>
  <c r="C15" i="1" s="1"/>
  <c r="H7" i="1"/>
  <c r="H6" i="1"/>
  <c r="H5" i="1"/>
  <c r="H8" i="1" s="1"/>
  <c r="H4" i="1"/>
  <c r="G24" i="5" l="1"/>
  <c r="G26" i="5" s="1"/>
  <c r="F21" i="5"/>
  <c r="G25" i="5" s="1"/>
  <c r="G18" i="5"/>
  <c r="G21" i="5" s="1"/>
</calcChain>
</file>

<file path=xl/comments1.xml><?xml version="1.0" encoding="utf-8"?>
<comments xmlns="http://schemas.openxmlformats.org/spreadsheetml/2006/main">
  <authors>
    <author/>
  </authors>
  <commentList>
    <comment ref="B15" authorId="0" shapeId="0">
      <text>
        <r>
          <rPr>
            <sz val="10"/>
            <color rgb="FF000000"/>
            <rFont val="Arial"/>
          </rPr>
          <t>Only liner
	-Elias Platte Bermeo</t>
        </r>
      </text>
    </comment>
  </commentList>
</comments>
</file>

<file path=xl/sharedStrings.xml><?xml version="1.0" encoding="utf-8"?>
<sst xmlns="http://schemas.openxmlformats.org/spreadsheetml/2006/main" count="89" uniqueCount="44">
  <si>
    <t>MARSHALL</t>
  </si>
  <si>
    <t>ASSOCIATES</t>
  </si>
  <si>
    <t>DATE</t>
  </si>
  <si>
    <t>Compost (lbs)</t>
  </si>
  <si>
    <t>Recycling (lbs)</t>
  </si>
  <si>
    <t>Total Diversion (lbs)</t>
  </si>
  <si>
    <t>October 19</t>
  </si>
  <si>
    <t>September 7</t>
  </si>
  <si>
    <t>November 2</t>
  </si>
  <si>
    <t>November 23</t>
  </si>
  <si>
    <t>ALL DATES</t>
  </si>
  <si>
    <t xml:space="preserve">STUDENT AFFAIRS </t>
  </si>
  <si>
    <r>
      <rPr>
        <sz val="10"/>
        <color rgb="FFFF0000"/>
        <rFont val="Arial"/>
      </rPr>
      <t>*RED</t>
    </r>
    <r>
      <rPr>
        <sz val="10"/>
        <color rgb="FF000000"/>
        <rFont val="Arial"/>
      </rPr>
      <t xml:space="preserve"> indicates the value is an estimate </t>
    </r>
  </si>
  <si>
    <t>Event:</t>
  </si>
  <si>
    <t>Marshall School Tailgate</t>
  </si>
  <si>
    <t xml:space="preserve">Date and Time: </t>
  </si>
  <si>
    <t xml:space="preserve">September 7, 2019 from 4-7 PM </t>
  </si>
  <si>
    <t>Attendees:</t>
  </si>
  <si>
    <t xml:space="preserve">Empty Bin and Liner lbs: </t>
  </si>
  <si>
    <t xml:space="preserve">Empty Liner Weight lbs: </t>
  </si>
  <si>
    <t>RAW WEIGHTS</t>
  </si>
  <si>
    <t>ALL EVENTS</t>
  </si>
  <si>
    <t>TABLE WASTE (ESTIMATES)</t>
  </si>
  <si>
    <t>COMPOST &amp; RECYCLING</t>
  </si>
  <si>
    <t>-</t>
  </si>
  <si>
    <t xml:space="preserve">Landfill (lbs) </t>
  </si>
  <si>
    <t>Waste Stream</t>
  </si>
  <si>
    <t xml:space="preserve">Average Table (lbs) </t>
  </si>
  <si>
    <t xml:space="preserve">Number of tables </t>
  </si>
  <si>
    <t>Total Additional Waste (lbs)</t>
  </si>
  <si>
    <t xml:space="preserve">Compost </t>
  </si>
  <si>
    <t xml:space="preserve">Recycling </t>
  </si>
  <si>
    <t xml:space="preserve">TOTALS </t>
  </si>
  <si>
    <t xml:space="preserve">Waste Stream </t>
  </si>
  <si>
    <t>Total Weight (lbs)</t>
  </si>
  <si>
    <t>Total Waste (lbs)</t>
  </si>
  <si>
    <t>Per Capita Waste (lbs)</t>
  </si>
  <si>
    <t>Total Waste Diverted</t>
  </si>
  <si>
    <t xml:space="preserve">Landfill </t>
  </si>
  <si>
    <t>Total Waste</t>
  </si>
  <si>
    <t xml:space="preserve">ADJUSTED WEIGHTS </t>
  </si>
  <si>
    <t xml:space="preserve">Total Diversion (lbs): </t>
  </si>
  <si>
    <t>Percent Diversion:</t>
  </si>
  <si>
    <t>Per Capita Diversion (lbs):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</si>
</sst>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4" x14ac:knownFonts="1">
    <font>
      <sz val="10"/>
      <color rgb="FF000000"/>
      <name val="Arial"/>
    </font>
    <font>
      <b/>
      <sz val="10"/>
      <color theme="1"/>
      <name val="Arial"/>
    </font>
    <font>
      <b/>
      <sz val="12"/>
      <color theme="1"/>
      <name val="Arial"/>
    </font>
    <font>
      <sz val="10"/>
      <name val="Arial"/>
    </font>
    <font>
      <b/>
      <sz val="10"/>
      <name val="Arial"/>
    </font>
    <font>
      <sz val="10"/>
      <color theme="1"/>
      <name val="Arial"/>
    </font>
    <font>
      <sz val="9"/>
      <color theme="1"/>
      <name val="Arial"/>
    </font>
    <font>
      <sz val="8"/>
      <color theme="1"/>
      <name val="Arial"/>
    </font>
    <font>
      <sz val="9"/>
      <color rgb="FFFF0000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rgb="FFFF0000"/>
      <name val="Arial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A4C2F4"/>
        <bgColor rgb="FFA4C2F4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5" xfId="0" applyFont="1" applyBorder="1" applyAlignment="1"/>
    <xf numFmtId="49" fontId="1" fillId="0" borderId="0" xfId="0" applyNumberFormat="1" applyFont="1" applyAlignment="1">
      <alignment horizontal="center"/>
    </xf>
    <xf numFmtId="0" fontId="5" fillId="0" borderId="9" xfId="0" applyFont="1" applyBorder="1" applyAlignment="1"/>
    <xf numFmtId="49" fontId="1" fillId="0" borderId="8" xfId="0" applyNumberFormat="1" applyFont="1" applyBorder="1" applyAlignment="1">
      <alignment horizontal="center"/>
    </xf>
    <xf numFmtId="0" fontId="5" fillId="0" borderId="10" xfId="0" applyFont="1" applyBorder="1" applyAlignment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4" fillId="0" borderId="8" xfId="0" applyFont="1" applyBorder="1" applyAlignment="1">
      <alignment horizontal="center"/>
    </xf>
    <xf numFmtId="0" fontId="1" fillId="0" borderId="10" xfId="0" applyFont="1" applyBorder="1"/>
    <xf numFmtId="0" fontId="1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/>
    <xf numFmtId="0" fontId="8" fillId="0" borderId="0" xfId="0" applyFont="1" applyAlignment="1"/>
    <xf numFmtId="0" fontId="6" fillId="0" borderId="0" xfId="0" applyFont="1" applyAlignment="1">
      <alignment wrapText="1"/>
    </xf>
    <xf numFmtId="0" fontId="5" fillId="0" borderId="0" xfId="0" applyFont="1" applyAlignment="1"/>
    <xf numFmtId="0" fontId="2" fillId="0" borderId="11" xfId="0" applyFont="1" applyBorder="1" applyAlignment="1">
      <alignment horizontal="center"/>
    </xf>
    <xf numFmtId="0" fontId="9" fillId="0" borderId="0" xfId="0" applyFont="1" applyAlignment="1"/>
    <xf numFmtId="0" fontId="5" fillId="2" borderId="2" xfId="0" applyFont="1" applyFill="1" applyBorder="1" applyAlignment="1"/>
    <xf numFmtId="0" fontId="5" fillId="0" borderId="6" xfId="0" applyFont="1" applyBorder="1" applyAlignment="1">
      <alignment horizontal="center"/>
    </xf>
    <xf numFmtId="0" fontId="5" fillId="3" borderId="2" xfId="0" applyFont="1" applyFill="1" applyBorder="1" applyAlignment="1"/>
    <xf numFmtId="0" fontId="5" fillId="0" borderId="7" xfId="0" applyFont="1" applyBorder="1" applyAlignment="1">
      <alignment horizontal="center"/>
    </xf>
    <xf numFmtId="0" fontId="5" fillId="4" borderId="3" xfId="0" applyFont="1" applyFill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0" fillId="0" borderId="0" xfId="0" applyFont="1" applyAlignment="1"/>
    <xf numFmtId="0" fontId="5" fillId="0" borderId="7" xfId="0" applyFont="1" applyBorder="1"/>
    <xf numFmtId="0" fontId="5" fillId="0" borderId="8" xfId="0" applyFont="1" applyBorder="1" applyAlignment="1"/>
    <xf numFmtId="0" fontId="5" fillId="0" borderId="12" xfId="0" applyFont="1" applyBorder="1" applyAlignment="1"/>
    <xf numFmtId="0" fontId="10" fillId="0" borderId="12" xfId="0" applyFont="1" applyBorder="1" applyAlignment="1"/>
    <xf numFmtId="0" fontId="5" fillId="0" borderId="10" xfId="0" applyFont="1" applyBorder="1"/>
    <xf numFmtId="0" fontId="1" fillId="0" borderId="8" xfId="0" applyFont="1" applyBorder="1"/>
    <xf numFmtId="0" fontId="1" fillId="0" borderId="0" xfId="0" applyFont="1" applyAlignment="1"/>
    <xf numFmtId="4" fontId="5" fillId="5" borderId="7" xfId="0" applyNumberFormat="1" applyFont="1" applyFill="1" applyBorder="1"/>
    <xf numFmtId="0" fontId="5" fillId="0" borderId="0" xfId="0" applyFont="1"/>
    <xf numFmtId="2" fontId="5" fillId="0" borderId="7" xfId="0" applyNumberFormat="1" applyFont="1" applyBorder="1"/>
    <xf numFmtId="0" fontId="5" fillId="0" borderId="12" xfId="0" applyFont="1" applyBorder="1"/>
    <xf numFmtId="0" fontId="1" fillId="0" borderId="12" xfId="0" applyFont="1" applyBorder="1"/>
    <xf numFmtId="2" fontId="5" fillId="0" borderId="10" xfId="0" applyNumberFormat="1" applyFont="1" applyBorder="1"/>
    <xf numFmtId="0" fontId="1" fillId="0" borderId="13" xfId="0" applyFont="1" applyBorder="1" applyAlignment="1"/>
    <xf numFmtId="0" fontId="1" fillId="0" borderId="14" xfId="0" applyFont="1" applyBorder="1"/>
    <xf numFmtId="0" fontId="1" fillId="0" borderId="6" xfId="0" applyFont="1" applyBorder="1" applyAlignment="1"/>
    <xf numFmtId="10" fontId="1" fillId="0" borderId="7" xfId="0" applyNumberFormat="1" applyFont="1" applyBorder="1"/>
    <xf numFmtId="0" fontId="1" fillId="0" borderId="9" xfId="0" applyFont="1" applyBorder="1" applyAlignment="1"/>
    <xf numFmtId="164" fontId="1" fillId="0" borderId="10" xfId="0" applyNumberFormat="1" applyFont="1" applyBorder="1"/>
    <xf numFmtId="0" fontId="1" fillId="0" borderId="15" xfId="0" applyFont="1" applyBorder="1" applyAlignment="1"/>
    <xf numFmtId="4" fontId="1" fillId="0" borderId="3" xfId="0" applyNumberFormat="1" applyFont="1" applyBorder="1"/>
    <xf numFmtId="0" fontId="1" fillId="0" borderId="16" xfId="0" applyFont="1" applyBorder="1" applyAlignment="1"/>
    <xf numFmtId="0" fontId="5" fillId="5" borderId="17" xfId="0" applyFont="1" applyFill="1" applyBorder="1" applyAlignment="1"/>
    <xf numFmtId="0" fontId="1" fillId="0" borderId="18" xfId="0" applyFont="1" applyBorder="1" applyAlignment="1"/>
    <xf numFmtId="0" fontId="1" fillId="0" borderId="8" xfId="0" applyFont="1" applyBorder="1" applyAlignment="1"/>
    <xf numFmtId="49" fontId="4" fillId="0" borderId="19" xfId="0" applyNumberFormat="1" applyFont="1" applyBorder="1" applyAlignment="1">
      <alignment horizontal="center"/>
    </xf>
    <xf numFmtId="0" fontId="5" fillId="0" borderId="19" xfId="0" applyFont="1" applyBorder="1" applyAlignment="1"/>
    <xf numFmtId="0" fontId="4" fillId="0" borderId="20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22" xfId="0" applyFont="1" applyBorder="1" applyAlignment="1"/>
    <xf numFmtId="0" fontId="1" fillId="0" borderId="16" xfId="0" applyFont="1" applyBorder="1" applyAlignment="1">
      <alignment horizontal="center"/>
    </xf>
    <xf numFmtId="0" fontId="5" fillId="0" borderId="17" xfId="0" applyFont="1" applyBorder="1" applyAlignment="1"/>
    <xf numFmtId="49" fontId="1" fillId="0" borderId="19" xfId="0" applyNumberFormat="1" applyFont="1" applyBorder="1" applyAlignment="1">
      <alignment horizontal="center"/>
    </xf>
    <xf numFmtId="0" fontId="5" fillId="0" borderId="23" xfId="0" applyFont="1" applyBorder="1" applyAlignment="1"/>
    <xf numFmtId="0" fontId="12" fillId="0" borderId="9" xfId="0" applyFont="1" applyBorder="1" applyAlignment="1">
      <alignment horizontal="center"/>
    </xf>
    <xf numFmtId="0" fontId="12" fillId="0" borderId="19" xfId="0" applyFont="1" applyBorder="1"/>
    <xf numFmtId="0" fontId="12" fillId="0" borderId="10" xfId="0" applyFont="1" applyBorder="1"/>
    <xf numFmtId="0" fontId="12" fillId="0" borderId="8" xfId="0" applyFont="1" applyBorder="1" applyAlignment="1"/>
    <xf numFmtId="0" fontId="13" fillId="0" borderId="0" xfId="0" applyFont="1" applyAlignment="1"/>
    <xf numFmtId="0" fontId="0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0" borderId="13" xfId="0" applyFont="1" applyBorder="1" applyAlignment="1">
      <alignment horizontal="center"/>
    </xf>
    <xf numFmtId="0" fontId="3" fillId="0" borderId="2" xfId="0" applyFont="1" applyBorder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3000" b="1">
                <a:solidFill>
                  <a:srgbClr val="757575"/>
                </a:solidFill>
                <a:latin typeface="+mn-lt"/>
              </a:defRPr>
            </a:pPr>
            <a:r>
              <a:rPr lang="en-US"/>
              <a:t>Total Waste Diverted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SUMMARY!$C$11:$C$12</c:f>
              <c:strCache>
                <c:ptCount val="2"/>
                <c:pt idx="0">
                  <c:v>TOTALS </c:v>
                </c:pt>
                <c:pt idx="1">
                  <c:v>Total Weight (lbs)</c:v>
                </c:pt>
              </c:strCache>
            </c:strRef>
          </c:tx>
          <c:spPr>
            <a:solidFill>
              <a:srgbClr val="93C47D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6AA84F"/>
              </a:solidFill>
            </c:spPr>
            <c:extLst>
              <c:ext xmlns:c16="http://schemas.microsoft.com/office/drawing/2014/chart" uri="{C3380CC4-5D6E-409C-BE32-E72D297353CC}">
                <c16:uniqueId val="{00000001-7205-4DB9-A203-434DD4D03197}"/>
              </c:ext>
            </c:extLst>
          </c:dPt>
          <c:dPt>
            <c:idx val="1"/>
            <c:invertIfNegative val="1"/>
            <c:bubble3D val="0"/>
            <c:spPr>
              <a:solidFill>
                <a:srgbClr val="3C78D8"/>
              </a:solidFill>
            </c:spPr>
            <c:extLst>
              <c:ext xmlns:c16="http://schemas.microsoft.com/office/drawing/2014/chart" uri="{C3380CC4-5D6E-409C-BE32-E72D297353CC}">
                <c16:uniqueId val="{00000003-7205-4DB9-A203-434DD4D03197}"/>
              </c:ext>
            </c:extLst>
          </c:dPt>
          <c:cat>
            <c:strRef>
              <c:f>SUMMARY!$B$13:$B$14</c:f>
              <c:strCache>
                <c:ptCount val="2"/>
                <c:pt idx="0">
                  <c:v>Compost </c:v>
                </c:pt>
                <c:pt idx="1">
                  <c:v>Recycling </c:v>
                </c:pt>
              </c:strCache>
            </c:strRef>
          </c:cat>
          <c:val>
            <c:numRef>
              <c:f>SUMMARY!$C$13:$C$14</c:f>
              <c:numCache>
                <c:formatCode>#,##0.00</c:formatCode>
                <c:ptCount val="2"/>
                <c:pt idx="0">
                  <c:v>6435.1</c:v>
                </c:pt>
                <c:pt idx="1">
                  <c:v>1959.3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7205-4DB9-A203-434DD4D03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63340"/>
        <c:axId val="1671044801"/>
      </c:barChart>
      <c:catAx>
        <c:axId val="506633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800"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Waste Stream 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400"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1044801"/>
        <c:crosses val="autoZero"/>
        <c:auto val="1"/>
        <c:lblAlgn val="ctr"/>
        <c:lblOffset val="100"/>
        <c:noMultiLvlLbl val="1"/>
      </c:catAx>
      <c:valAx>
        <c:axId val="1671044801"/>
        <c:scaling>
          <c:orientation val="minMax"/>
        </c:scaling>
        <c:delete val="0"/>
        <c:axPos val="l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800"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Total Weight (lbs)</a:t>
                </a:r>
              </a:p>
            </c:rich>
          </c:tx>
          <c:layout/>
          <c:overlay val="0"/>
        </c:title>
        <c:numFmt formatCode="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06633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3000" b="1">
                <a:solidFill>
                  <a:srgbClr val="757575"/>
                </a:solidFill>
                <a:latin typeface="+mn-lt"/>
              </a:defRPr>
            </a:pPr>
            <a:r>
              <a:rPr lang="en-US"/>
              <a:t>Total Waste Diverted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SUMMARY!$C$11:$C$12</c:f>
              <c:strCache>
                <c:ptCount val="2"/>
                <c:pt idx="0">
                  <c:v>TOTALS </c:v>
                </c:pt>
                <c:pt idx="1">
                  <c:v>Total Weight (lbs)</c:v>
                </c:pt>
              </c:strCache>
            </c:strRef>
          </c:tx>
          <c:dPt>
            <c:idx val="0"/>
            <c:bubble3D val="0"/>
            <c:spPr>
              <a:solidFill>
                <a:srgbClr val="6AA84F"/>
              </a:solidFill>
            </c:spPr>
            <c:extLst>
              <c:ext xmlns:c16="http://schemas.microsoft.com/office/drawing/2014/chart" uri="{C3380CC4-5D6E-409C-BE32-E72D297353CC}">
                <c16:uniqueId val="{00000001-8BE3-41B4-8CB3-EA80E0EA99DC}"/>
              </c:ext>
            </c:extLst>
          </c:dPt>
          <c:dPt>
            <c:idx val="1"/>
            <c:bubble3D val="0"/>
            <c:spPr>
              <a:solidFill>
                <a:srgbClr val="3C78D8"/>
              </a:solidFill>
            </c:spPr>
            <c:extLst>
              <c:ext xmlns:c16="http://schemas.microsoft.com/office/drawing/2014/chart" uri="{C3380CC4-5D6E-409C-BE32-E72D297353CC}">
                <c16:uniqueId val="{00000003-8BE3-41B4-8CB3-EA80E0EA99DC}"/>
              </c:ext>
            </c:extLst>
          </c:dPt>
          <c:cat>
            <c:strRef>
              <c:f>SUMMARY!$B$13:$B$14</c:f>
              <c:strCache>
                <c:ptCount val="2"/>
                <c:pt idx="0">
                  <c:v>Compost </c:v>
                </c:pt>
                <c:pt idx="1">
                  <c:v>Recycling </c:v>
                </c:pt>
              </c:strCache>
            </c:strRef>
          </c:cat>
          <c:val>
            <c:numRef>
              <c:f>SUMMARY!$C$13:$C$14</c:f>
              <c:numCache>
                <c:formatCode>#,##0.00</c:formatCode>
                <c:ptCount val="2"/>
                <c:pt idx="0">
                  <c:v>6435.1</c:v>
                </c:pt>
                <c:pt idx="1">
                  <c:v>1959.3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E3-41B4-8CB3-EA80E0EA9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lvl="0">
            <a:defRPr sz="2200"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3000" b="1">
                <a:solidFill>
                  <a:srgbClr val="757575"/>
                </a:solidFill>
                <a:latin typeface="+mn-lt"/>
              </a:defRPr>
            </a:pPr>
            <a:r>
              <a:rPr lang="en-US"/>
              <a:t>Waste By Stream 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'Marshall 9.7.19'!$F$16:$F$17</c:f>
              <c:strCache>
                <c:ptCount val="2"/>
                <c:pt idx="0">
                  <c:v>TOTALS </c:v>
                </c:pt>
                <c:pt idx="1">
                  <c:v>Total Waste (lbs)</c:v>
                </c:pt>
              </c:strCache>
            </c:strRef>
          </c:tx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1-AEFE-4C27-B29F-FBD5B5619CC9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AEFE-4C27-B29F-FBD5B5619CC9}"/>
              </c:ext>
            </c:extLst>
          </c:dPt>
          <c:dPt>
            <c:idx val="2"/>
            <c:bubble3D val="0"/>
            <c:spPr>
              <a:solidFill>
                <a:srgbClr val="999999"/>
              </a:solidFill>
            </c:spPr>
            <c:extLst>
              <c:ext xmlns:c16="http://schemas.microsoft.com/office/drawing/2014/chart" uri="{C3380CC4-5D6E-409C-BE32-E72D297353CC}">
                <c16:uniqueId val="{00000005-AEFE-4C27-B29F-FBD5B5619CC9}"/>
              </c:ext>
            </c:extLst>
          </c:dPt>
          <c:cat>
            <c:strRef>
              <c:f>'Marshall 9.7.19'!$E$18:$E$20</c:f>
              <c:strCache>
                <c:ptCount val="3"/>
                <c:pt idx="0">
                  <c:v>Compost </c:v>
                </c:pt>
                <c:pt idx="1">
                  <c:v>Recycling </c:v>
                </c:pt>
                <c:pt idx="2">
                  <c:v>Landfill </c:v>
                </c:pt>
              </c:strCache>
            </c:strRef>
          </c:cat>
          <c:val>
            <c:numRef>
              <c:f>'Marshall 9.7.19'!$F$18:$F$20</c:f>
              <c:numCache>
                <c:formatCode>General</c:formatCode>
                <c:ptCount val="3"/>
                <c:pt idx="0">
                  <c:v>477.1</c:v>
                </c:pt>
                <c:pt idx="1">
                  <c:v>293.79999999999995</c:v>
                </c:pt>
                <c:pt idx="2">
                  <c:v>12.799999999999999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FE-4C27-B29F-FBD5B5619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lvl="0">
            <a:defRPr sz="2000"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757575"/>
                </a:solidFill>
                <a:latin typeface="+mn-lt"/>
              </a:defRPr>
            </a:pPr>
            <a:r>
              <a:rPr lang="en-US"/>
              <a:t>Per Capita Waste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'Marshall 9.7.19'!$G$16:$G$17</c:f>
              <c:strCache>
                <c:ptCount val="2"/>
                <c:pt idx="0">
                  <c:v>TOTALS </c:v>
                </c:pt>
                <c:pt idx="1">
                  <c:v>Per Capita Waste (lbs)</c:v>
                </c:pt>
              </c:strCache>
            </c:strRef>
          </c:tx>
          <c:spPr>
            <a:solidFill>
              <a:srgbClr val="4A86E8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1-7FE0-47BA-8C1A-F209699CCD5A}"/>
              </c:ext>
            </c:extLst>
          </c:dPt>
          <c:dPt>
            <c:idx val="2"/>
            <c:invertIfNegative val="1"/>
            <c:bubble3D val="0"/>
            <c:spPr>
              <a:solidFill>
                <a:srgbClr val="CCCCCC"/>
              </a:solidFill>
            </c:spPr>
            <c:extLst>
              <c:ext xmlns:c16="http://schemas.microsoft.com/office/drawing/2014/chart" uri="{C3380CC4-5D6E-409C-BE32-E72D297353CC}">
                <c16:uniqueId val="{00000003-7FE0-47BA-8C1A-F209699CCD5A}"/>
              </c:ext>
            </c:extLst>
          </c:dPt>
          <c:cat>
            <c:strRef>
              <c:f>'Marshall 9.7.19'!$E$18:$E$20</c:f>
              <c:strCache>
                <c:ptCount val="3"/>
                <c:pt idx="0">
                  <c:v>Compost </c:v>
                </c:pt>
                <c:pt idx="1">
                  <c:v>Recycling </c:v>
                </c:pt>
                <c:pt idx="2">
                  <c:v>Landfill </c:v>
                </c:pt>
              </c:strCache>
            </c:strRef>
          </c:cat>
          <c:val>
            <c:numRef>
              <c:f>'Marshall 9.7.19'!$G$18:$G$20</c:f>
              <c:numCache>
                <c:formatCode>0.00</c:formatCode>
                <c:ptCount val="3"/>
                <c:pt idx="0">
                  <c:v>0.50221052631578955</c:v>
                </c:pt>
                <c:pt idx="1">
                  <c:v>0.3092631578947368</c:v>
                </c:pt>
                <c:pt idx="2">
                  <c:v>1.3473684210526315E-2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7FE0-47BA-8C1A-F209699CC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6265050"/>
        <c:axId val="1081413776"/>
      </c:barChart>
      <c:catAx>
        <c:axId val="16662650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Waste Stream 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81413776"/>
        <c:crosses val="autoZero"/>
        <c:auto val="1"/>
        <c:lblAlgn val="ctr"/>
        <c:lblOffset val="100"/>
        <c:noMultiLvlLbl val="1"/>
      </c:catAx>
      <c:valAx>
        <c:axId val="1081413776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Per Capita Waste (lbs)</a:t>
                </a:r>
              </a:p>
            </c:rich>
          </c:tx>
          <c:layout/>
          <c:overlay val="0"/>
        </c:title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6626505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19</xdr:row>
      <xdr:rowOff>57150</xdr:rowOff>
    </xdr:from>
    <xdr:ext cx="6191250" cy="4200525"/>
    <xdr:graphicFrame macro=""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923925</xdr:colOff>
      <xdr:row>9</xdr:row>
      <xdr:rowOff>180975</xdr:rowOff>
    </xdr:from>
    <xdr:ext cx="5715000" cy="3533775"/>
    <xdr:graphicFrame macro=""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28</xdr:row>
      <xdr:rowOff>38100</xdr:rowOff>
    </xdr:from>
    <xdr:ext cx="5486400" cy="3381375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295275</xdr:colOff>
      <xdr:row>12</xdr:row>
      <xdr:rowOff>161925</xdr:rowOff>
    </xdr:from>
    <xdr:ext cx="4962525" cy="3067050"/>
    <xdr:graphicFrame macro=""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4"/>
  <sheetViews>
    <sheetView tabSelected="1" workbookViewId="0">
      <selection activeCell="E14" sqref="E14"/>
    </sheetView>
  </sheetViews>
  <sheetFormatPr defaultColWidth="14.3984375" defaultRowHeight="15.75" customHeight="1" x14ac:dyDescent="0.35"/>
  <cols>
    <col min="1" max="1" width="15.265625" customWidth="1"/>
    <col min="2" max="2" width="19.265625" customWidth="1"/>
    <col min="3" max="3" width="17.59765625" customWidth="1"/>
    <col min="4" max="4" width="17.265625" customWidth="1"/>
    <col min="5" max="5" width="17.86328125" customWidth="1"/>
    <col min="6" max="6" width="18.265625" customWidth="1"/>
    <col min="7" max="7" width="17.265625" customWidth="1"/>
    <col min="8" max="8" width="23.59765625" customWidth="1"/>
    <col min="9" max="9" width="16.3984375" customWidth="1"/>
  </cols>
  <sheetData>
    <row r="1" spans="1:25" ht="15.75" customHeight="1" x14ac:dyDescent="0.4">
      <c r="A1" s="1"/>
      <c r="B1" s="2"/>
      <c r="C1" s="2"/>
      <c r="D1" s="2"/>
      <c r="E1" s="2"/>
      <c r="F1" s="2"/>
      <c r="G1" s="2"/>
    </row>
    <row r="2" spans="1:25" ht="15.75" customHeight="1" x14ac:dyDescent="0.4">
      <c r="A2" s="1"/>
      <c r="B2" s="88" t="s">
        <v>0</v>
      </c>
      <c r="C2" s="89"/>
      <c r="D2" s="88" t="s">
        <v>1</v>
      </c>
      <c r="E2" s="89"/>
      <c r="F2" s="88" t="s">
        <v>11</v>
      </c>
      <c r="G2" s="89"/>
      <c r="H2" s="24" t="s">
        <v>21</v>
      </c>
    </row>
    <row r="3" spans="1:25" ht="13.15" x14ac:dyDescent="0.4">
      <c r="A3" s="4" t="s">
        <v>2</v>
      </c>
      <c r="B3" s="4" t="s">
        <v>3</v>
      </c>
      <c r="C3" s="4" t="s">
        <v>4</v>
      </c>
      <c r="D3" s="4" t="s">
        <v>3</v>
      </c>
      <c r="E3" s="4" t="s">
        <v>4</v>
      </c>
      <c r="F3" s="4" t="s">
        <v>3</v>
      </c>
      <c r="G3" s="4" t="s">
        <v>4</v>
      </c>
      <c r="H3" s="4" t="s">
        <v>23</v>
      </c>
    </row>
    <row r="4" spans="1:25" ht="13.15" x14ac:dyDescent="0.4">
      <c r="A4" s="5" t="s">
        <v>7</v>
      </c>
      <c r="B4" s="6">
        <v>477.1</v>
      </c>
      <c r="C4" s="7">
        <v>298.3</v>
      </c>
      <c r="D4" s="27" t="s">
        <v>24</v>
      </c>
      <c r="E4" s="29" t="s">
        <v>24</v>
      </c>
      <c r="F4" s="27" t="s">
        <v>24</v>
      </c>
      <c r="G4" s="29" t="s">
        <v>24</v>
      </c>
      <c r="H4" s="8">
        <f t="shared" ref="H4:H7" si="0">SUM(B4:G4)</f>
        <v>775.40000000000009</v>
      </c>
    </row>
    <row r="5" spans="1:25" ht="13.15" x14ac:dyDescent="0.4">
      <c r="A5" s="5" t="s">
        <v>6</v>
      </c>
      <c r="B5" s="6">
        <v>600</v>
      </c>
      <c r="C5" s="7">
        <v>100</v>
      </c>
      <c r="D5" s="6">
        <v>750</v>
      </c>
      <c r="E5" s="7">
        <v>150</v>
      </c>
      <c r="F5" s="6">
        <v>250</v>
      </c>
      <c r="G5" s="7">
        <v>40</v>
      </c>
      <c r="H5" s="8">
        <f t="shared" si="0"/>
        <v>1890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3.15" x14ac:dyDescent="0.4">
      <c r="A6" s="9" t="s">
        <v>8</v>
      </c>
      <c r="B6" s="6">
        <v>450</v>
      </c>
      <c r="C6" s="7">
        <v>72</v>
      </c>
      <c r="D6" s="6">
        <v>1808</v>
      </c>
      <c r="E6" s="7">
        <v>450</v>
      </c>
      <c r="F6" s="6">
        <v>300</v>
      </c>
      <c r="G6" s="7">
        <v>195</v>
      </c>
      <c r="H6" s="8">
        <f t="shared" si="0"/>
        <v>3275</v>
      </c>
    </row>
    <row r="7" spans="1:25" ht="13.15" x14ac:dyDescent="0.4">
      <c r="A7" s="11" t="s">
        <v>9</v>
      </c>
      <c r="B7" s="10">
        <v>300</v>
      </c>
      <c r="C7" s="12">
        <v>169</v>
      </c>
      <c r="D7" s="10">
        <v>1200</v>
      </c>
      <c r="E7" s="12">
        <v>450</v>
      </c>
      <c r="F7" s="10">
        <v>300</v>
      </c>
      <c r="G7" s="12">
        <v>35</v>
      </c>
      <c r="H7" s="36">
        <f t="shared" si="0"/>
        <v>2454</v>
      </c>
    </row>
    <row r="8" spans="1:25" ht="13.15" x14ac:dyDescent="0.4">
      <c r="A8" s="13" t="s">
        <v>10</v>
      </c>
      <c r="B8" s="14">
        <f t="shared" ref="B8:H8" si="1">SUM(B4:B7)</f>
        <v>1827.1</v>
      </c>
      <c r="C8" s="16">
        <f t="shared" si="1"/>
        <v>639.29999999999995</v>
      </c>
      <c r="D8" s="14">
        <f t="shared" si="1"/>
        <v>3758</v>
      </c>
      <c r="E8" s="16">
        <f t="shared" si="1"/>
        <v>1050</v>
      </c>
      <c r="F8" s="14">
        <f t="shared" si="1"/>
        <v>850</v>
      </c>
      <c r="G8" s="16">
        <f t="shared" si="1"/>
        <v>270</v>
      </c>
      <c r="H8" s="40">
        <f t="shared" si="1"/>
        <v>8394.4</v>
      </c>
    </row>
    <row r="9" spans="1:25" ht="13.15" x14ac:dyDescent="0.4">
      <c r="A9" s="1"/>
    </row>
    <row r="11" spans="1:25" ht="15.75" customHeight="1" x14ac:dyDescent="0.4">
      <c r="B11" s="90" t="s">
        <v>32</v>
      </c>
      <c r="C11" s="9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3.15" x14ac:dyDescent="0.4">
      <c r="B12" s="56" t="s">
        <v>33</v>
      </c>
      <c r="C12" s="54" t="s">
        <v>34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13.15" x14ac:dyDescent="0.4">
      <c r="B13" s="57" t="s">
        <v>30</v>
      </c>
      <c r="C13" s="42">
        <f>SUM(B8,D8,F8)</f>
        <v>6435.1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13.15" x14ac:dyDescent="0.4">
      <c r="B14" s="57" t="s">
        <v>31</v>
      </c>
      <c r="C14" s="42">
        <f>SUM(C8,E8,G8)</f>
        <v>1959.3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13.15" x14ac:dyDescent="0.4">
      <c r="B15" s="58" t="s">
        <v>37</v>
      </c>
      <c r="C15" s="55">
        <f>SUM(C13:C14)</f>
        <v>8394.4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13.15" x14ac:dyDescent="0.4"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24" spans="7:7" ht="13.15" x14ac:dyDescent="0.4">
      <c r="G24" s="17"/>
    </row>
  </sheetData>
  <mergeCells count="4">
    <mergeCell ref="B2:C2"/>
    <mergeCell ref="D2:E2"/>
    <mergeCell ref="F2:G2"/>
    <mergeCell ref="B11:C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7"/>
  <sheetViews>
    <sheetView workbookViewId="0">
      <selection activeCell="A2" sqref="A2:D7"/>
    </sheetView>
  </sheetViews>
  <sheetFormatPr defaultColWidth="14.3984375" defaultRowHeight="15.75" customHeight="1" x14ac:dyDescent="0.35"/>
  <cols>
    <col min="3" max="3" width="15.1328125" customWidth="1"/>
    <col min="4" max="4" width="23.86328125" customWidth="1"/>
  </cols>
  <sheetData>
    <row r="1" spans="1:26" ht="15.75" customHeight="1" x14ac:dyDescent="0.4">
      <c r="B1" s="2"/>
      <c r="C1" s="2"/>
      <c r="D1" s="2"/>
    </row>
    <row r="2" spans="1:26" ht="15.75" customHeight="1" x14ac:dyDescent="0.4">
      <c r="B2" s="92" t="s">
        <v>1</v>
      </c>
      <c r="C2" s="93"/>
      <c r="D2" s="89"/>
    </row>
    <row r="3" spans="1:26" ht="13.15" x14ac:dyDescent="0.4">
      <c r="A3" s="62" t="s">
        <v>2</v>
      </c>
      <c r="B3" s="67" t="s">
        <v>3</v>
      </c>
      <c r="C3" s="65" t="s">
        <v>4</v>
      </c>
      <c r="D3" s="3" t="s">
        <v>5</v>
      </c>
    </row>
    <row r="4" spans="1:26" ht="13.15" x14ac:dyDescent="0.4">
      <c r="A4" s="63" t="s">
        <v>6</v>
      </c>
      <c r="B4" s="68">
        <v>750</v>
      </c>
      <c r="C4" s="7">
        <v>150</v>
      </c>
      <c r="D4" s="8">
        <f t="shared" ref="D4:D7" si="0">SUM(B4:C4)</f>
        <v>900</v>
      </c>
    </row>
    <row r="5" spans="1:26" ht="13.15" x14ac:dyDescent="0.4">
      <c r="A5" s="64" t="s">
        <v>8</v>
      </c>
      <c r="B5" s="61">
        <v>1808</v>
      </c>
      <c r="C5" s="66">
        <v>450</v>
      </c>
      <c r="D5" s="61">
        <f t="shared" si="0"/>
        <v>2258</v>
      </c>
    </row>
    <row r="6" spans="1:26" ht="13.15" x14ac:dyDescent="0.4">
      <c r="A6" s="60" t="s">
        <v>9</v>
      </c>
      <c r="B6" s="61">
        <v>1200</v>
      </c>
      <c r="C6" s="61">
        <v>450</v>
      </c>
      <c r="D6" s="61">
        <f t="shared" si="0"/>
        <v>1650</v>
      </c>
    </row>
    <row r="7" spans="1:26" ht="13.15" x14ac:dyDescent="0.4">
      <c r="A7" s="15" t="s">
        <v>10</v>
      </c>
      <c r="B7" s="14">
        <f t="shared" ref="B7:C7" si="1">SUM(B4:B6)</f>
        <v>3758</v>
      </c>
      <c r="C7" s="16">
        <f t="shared" si="1"/>
        <v>1050</v>
      </c>
      <c r="D7" s="59">
        <f t="shared" si="0"/>
        <v>4808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D8"/>
  <sheetViews>
    <sheetView workbookViewId="0">
      <selection activeCell="A2" sqref="A2:D8"/>
    </sheetView>
  </sheetViews>
  <sheetFormatPr defaultColWidth="14.3984375" defaultRowHeight="15.75" customHeight="1" x14ac:dyDescent="0.35"/>
  <cols>
    <col min="4" max="4" width="23.73046875" customWidth="1"/>
  </cols>
  <sheetData>
    <row r="2" spans="1:4" ht="15.75" customHeight="1" x14ac:dyDescent="0.4">
      <c r="A2" s="1"/>
      <c r="B2" s="88" t="s">
        <v>0</v>
      </c>
      <c r="C2" s="93"/>
      <c r="D2" s="89"/>
    </row>
    <row r="3" spans="1:4" ht="13.5" thickBot="1" x14ac:dyDescent="0.45">
      <c r="A3" s="4" t="s">
        <v>2</v>
      </c>
      <c r="B3" s="4" t="s">
        <v>3</v>
      </c>
      <c r="C3" s="4" t="s">
        <v>4</v>
      </c>
      <c r="D3" s="3" t="s">
        <v>5</v>
      </c>
    </row>
    <row r="4" spans="1:4" ht="15.75" customHeight="1" thickTop="1" x14ac:dyDescent="0.4">
      <c r="A4" s="5" t="s">
        <v>7</v>
      </c>
      <c r="B4" s="70">
        <v>477.1</v>
      </c>
      <c r="C4" s="7">
        <v>298.3</v>
      </c>
      <c r="D4" s="8">
        <f t="shared" ref="D4:D8" si="0">SUM(B4:C4)</f>
        <v>775.40000000000009</v>
      </c>
    </row>
    <row r="5" spans="1:4" ht="15.75" customHeight="1" x14ac:dyDescent="0.4">
      <c r="A5" s="69" t="s">
        <v>6</v>
      </c>
      <c r="B5" s="61">
        <v>600</v>
      </c>
      <c r="C5" s="61">
        <v>100</v>
      </c>
      <c r="D5" s="61">
        <f t="shared" si="0"/>
        <v>700</v>
      </c>
    </row>
    <row r="6" spans="1:4" ht="15.75" customHeight="1" x14ac:dyDescent="0.4">
      <c r="A6" s="69" t="s">
        <v>8</v>
      </c>
      <c r="B6" s="61">
        <v>450</v>
      </c>
      <c r="C6" s="61">
        <v>72</v>
      </c>
      <c r="D6" s="61">
        <f t="shared" si="0"/>
        <v>522</v>
      </c>
    </row>
    <row r="7" spans="1:4" ht="15.75" customHeight="1" x14ac:dyDescent="0.4">
      <c r="A7" s="69" t="s">
        <v>9</v>
      </c>
      <c r="B7" s="61">
        <v>300</v>
      </c>
      <c r="C7" s="61">
        <v>169</v>
      </c>
      <c r="D7" s="61">
        <f t="shared" si="0"/>
        <v>469</v>
      </c>
    </row>
    <row r="8" spans="1:4" s="75" customFormat="1" ht="15.75" customHeight="1" x14ac:dyDescent="0.4">
      <c r="A8" s="71" t="s">
        <v>10</v>
      </c>
      <c r="B8" s="72">
        <f t="shared" ref="B8:C8" si="1">SUM(B4:B7)</f>
        <v>1827.1</v>
      </c>
      <c r="C8" s="73">
        <f t="shared" si="1"/>
        <v>639.29999999999995</v>
      </c>
      <c r="D8" s="74">
        <f t="shared" si="0"/>
        <v>2466.3999999999996</v>
      </c>
    </row>
  </sheetData>
  <mergeCells count="1">
    <mergeCell ref="B2:D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Z7"/>
  <sheetViews>
    <sheetView workbookViewId="0">
      <selection activeCell="G22" sqref="G22"/>
    </sheetView>
  </sheetViews>
  <sheetFormatPr defaultColWidth="14.3984375" defaultRowHeight="15.75" customHeight="1" x14ac:dyDescent="0.35"/>
  <cols>
    <col min="4" max="4" width="23.86328125" customWidth="1"/>
  </cols>
  <sheetData>
    <row r="2" spans="1:26" s="76" customFormat="1" ht="21" customHeight="1" x14ac:dyDescent="0.35">
      <c r="B2" s="94" t="s">
        <v>11</v>
      </c>
      <c r="C2" s="95"/>
      <c r="D2" s="96"/>
    </row>
    <row r="3" spans="1:26" s="79" customFormat="1" ht="15.75" customHeight="1" thickBot="1" x14ac:dyDescent="0.4">
      <c r="A3" s="77" t="s">
        <v>2</v>
      </c>
      <c r="B3" s="77" t="s">
        <v>3</v>
      </c>
      <c r="C3" s="77" t="s">
        <v>4</v>
      </c>
      <c r="D3" s="78" t="s">
        <v>5</v>
      </c>
    </row>
    <row r="4" spans="1:26" ht="15.75" customHeight="1" thickTop="1" x14ac:dyDescent="0.35">
      <c r="A4" s="80" t="s">
        <v>6</v>
      </c>
      <c r="B4" s="87">
        <v>250</v>
      </c>
      <c r="C4" s="81">
        <v>40</v>
      </c>
      <c r="D4" s="82">
        <f t="shared" ref="D4:D7" si="0">SUM(B4:C4)</f>
        <v>290</v>
      </c>
    </row>
    <row r="5" spans="1:26" ht="15.75" customHeight="1" x14ac:dyDescent="0.35">
      <c r="A5" s="83" t="s">
        <v>8</v>
      </c>
      <c r="B5" s="84">
        <v>300</v>
      </c>
      <c r="C5" s="84">
        <v>195</v>
      </c>
      <c r="D5" s="84">
        <f t="shared" si="0"/>
        <v>495</v>
      </c>
    </row>
    <row r="6" spans="1:26" ht="15.75" customHeight="1" x14ac:dyDescent="0.35">
      <c r="A6" s="83" t="s">
        <v>9</v>
      </c>
      <c r="B6" s="84">
        <v>300</v>
      </c>
      <c r="C6" s="84">
        <v>35</v>
      </c>
      <c r="D6" s="84">
        <f t="shared" si="0"/>
        <v>335</v>
      </c>
    </row>
    <row r="7" spans="1:26" ht="15.75" customHeight="1" x14ac:dyDescent="0.4">
      <c r="A7" s="85" t="s">
        <v>10</v>
      </c>
      <c r="B7" s="86">
        <f t="shared" ref="B7:C7" si="1">SUM(B4:B6)</f>
        <v>850</v>
      </c>
      <c r="C7" s="86">
        <f t="shared" si="1"/>
        <v>270</v>
      </c>
      <c r="D7" s="86">
        <f t="shared" si="0"/>
        <v>1120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51"/>
  <sheetViews>
    <sheetView workbookViewId="0"/>
  </sheetViews>
  <sheetFormatPr defaultColWidth="14.3984375" defaultRowHeight="15.75" customHeight="1" x14ac:dyDescent="0.35"/>
  <cols>
    <col min="2" max="2" width="22.3984375" customWidth="1"/>
    <col min="6" max="6" width="24.59765625" customWidth="1"/>
    <col min="7" max="7" width="20.73046875" customWidth="1"/>
    <col min="8" max="8" width="25.3984375" customWidth="1"/>
  </cols>
  <sheetData>
    <row r="1" spans="1:26" ht="12.75" x14ac:dyDescent="0.35">
      <c r="A1" s="18" t="s">
        <v>12</v>
      </c>
      <c r="B1" s="18"/>
      <c r="C1" s="19"/>
      <c r="D1" s="19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2.75" x14ac:dyDescent="0.35">
      <c r="A2" s="18" t="s">
        <v>13</v>
      </c>
      <c r="B2" s="18" t="s">
        <v>14</v>
      </c>
      <c r="C2" s="19"/>
      <c r="D2" s="19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2.75" x14ac:dyDescent="0.35">
      <c r="A3" s="18" t="s">
        <v>15</v>
      </c>
      <c r="B3" s="18" t="s">
        <v>16</v>
      </c>
      <c r="C3" s="19"/>
      <c r="D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22.5" customHeight="1" x14ac:dyDescent="0.35">
      <c r="A4" s="18" t="s">
        <v>17</v>
      </c>
      <c r="B4" s="21">
        <v>950</v>
      </c>
      <c r="C4" s="19"/>
      <c r="D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33.75" customHeight="1" x14ac:dyDescent="0.35">
      <c r="A5" s="22" t="s">
        <v>18</v>
      </c>
      <c r="B5" s="18">
        <v>3.6</v>
      </c>
      <c r="C5" s="19"/>
      <c r="D5" s="19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27" customHeight="1" x14ac:dyDescent="0.35">
      <c r="A6" s="22" t="s">
        <v>19</v>
      </c>
      <c r="B6" s="18">
        <v>0.4</v>
      </c>
      <c r="C6" s="19"/>
      <c r="D6" s="19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2.75" x14ac:dyDescent="0.35">
      <c r="C7" s="19"/>
      <c r="D7" s="19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2.75" x14ac:dyDescent="0.35">
      <c r="A8" s="23"/>
      <c r="B8" s="23"/>
      <c r="C8" s="23"/>
    </row>
    <row r="9" spans="1:26" ht="12.75" x14ac:dyDescent="0.35">
      <c r="A9" s="23" t="s">
        <v>20</v>
      </c>
      <c r="B9" s="23"/>
      <c r="C9" s="23"/>
      <c r="E9" s="25" t="s">
        <v>22</v>
      </c>
      <c r="F9" s="20"/>
      <c r="G9" s="20"/>
      <c r="H9" s="20"/>
    </row>
    <row r="10" spans="1:26" ht="13.15" x14ac:dyDescent="0.4">
      <c r="A10" s="26" t="s">
        <v>3</v>
      </c>
      <c r="B10" s="28" t="s">
        <v>4</v>
      </c>
      <c r="C10" s="30" t="s">
        <v>25</v>
      </c>
      <c r="E10" s="31" t="s">
        <v>26</v>
      </c>
      <c r="F10" s="32" t="s">
        <v>27</v>
      </c>
      <c r="G10" s="32" t="s">
        <v>28</v>
      </c>
      <c r="H10" s="33" t="s">
        <v>29</v>
      </c>
    </row>
    <row r="11" spans="1:26" ht="12.75" x14ac:dyDescent="0.35">
      <c r="A11" s="23">
        <v>11.2</v>
      </c>
      <c r="B11" s="23">
        <v>19.600000000000001</v>
      </c>
      <c r="C11" s="7">
        <v>11.2</v>
      </c>
      <c r="E11" s="6" t="s">
        <v>30</v>
      </c>
      <c r="F11" s="23">
        <v>6.8</v>
      </c>
      <c r="G11" s="34">
        <v>36</v>
      </c>
      <c r="H11" s="35">
        <f t="shared" ref="H11:H12" si="0">F11*G11</f>
        <v>244.79999999999998</v>
      </c>
    </row>
    <row r="12" spans="1:26" ht="12.75" x14ac:dyDescent="0.35">
      <c r="A12" s="23">
        <v>18.2</v>
      </c>
      <c r="B12" s="23">
        <v>20.6</v>
      </c>
      <c r="C12" s="7">
        <v>1.6</v>
      </c>
      <c r="E12" s="10" t="s">
        <v>31</v>
      </c>
      <c r="F12" s="37">
        <v>4.4000000000000004</v>
      </c>
      <c r="G12" s="38">
        <v>36</v>
      </c>
      <c r="H12" s="39">
        <f t="shared" si="0"/>
        <v>158.4</v>
      </c>
    </row>
    <row r="13" spans="1:26" ht="12.75" x14ac:dyDescent="0.35">
      <c r="A13" s="23">
        <v>42.2</v>
      </c>
      <c r="B13" s="23">
        <v>24.6</v>
      </c>
      <c r="C13" s="35"/>
      <c r="E13" s="20"/>
      <c r="F13" s="20"/>
      <c r="G13" s="20"/>
      <c r="H13" s="20"/>
    </row>
    <row r="14" spans="1:26" ht="12.75" x14ac:dyDescent="0.35">
      <c r="A14" s="23">
        <v>36.200000000000003</v>
      </c>
      <c r="B14" s="23">
        <v>16.8</v>
      </c>
      <c r="C14" s="35"/>
      <c r="E14" s="20"/>
      <c r="F14" s="20"/>
      <c r="G14" s="20"/>
      <c r="H14" s="20"/>
    </row>
    <row r="15" spans="1:26" ht="12.75" x14ac:dyDescent="0.35">
      <c r="A15" s="23">
        <v>22.8</v>
      </c>
      <c r="B15" s="23">
        <v>5.2</v>
      </c>
      <c r="C15" s="35"/>
      <c r="E15" s="23"/>
      <c r="F15" s="23"/>
      <c r="G15" s="23"/>
      <c r="H15" s="23"/>
    </row>
    <row r="16" spans="1:26" ht="12.75" x14ac:dyDescent="0.35">
      <c r="A16" s="23">
        <v>19.600000000000001</v>
      </c>
      <c r="B16" s="23">
        <v>17</v>
      </c>
      <c r="C16" s="35"/>
      <c r="E16" s="23" t="s">
        <v>32</v>
      </c>
      <c r="F16" s="23"/>
      <c r="G16" s="23"/>
      <c r="H16" s="23"/>
    </row>
    <row r="17" spans="1:8" ht="13.15" x14ac:dyDescent="0.4">
      <c r="A17" s="23">
        <v>41</v>
      </c>
      <c r="B17" s="23">
        <v>33.799999999999997</v>
      </c>
      <c r="C17" s="35"/>
      <c r="E17" s="31" t="s">
        <v>33</v>
      </c>
      <c r="F17" s="32" t="s">
        <v>35</v>
      </c>
      <c r="G17" s="33" t="s">
        <v>36</v>
      </c>
      <c r="H17" s="41"/>
    </row>
    <row r="18" spans="1:8" ht="12.75" x14ac:dyDescent="0.35">
      <c r="A18" s="23">
        <v>32.299999999999997</v>
      </c>
      <c r="B18" s="23">
        <v>23.4</v>
      </c>
      <c r="C18" s="35"/>
      <c r="E18" s="6" t="s">
        <v>30</v>
      </c>
      <c r="F18" s="43">
        <f>A36+H11</f>
        <v>477.1</v>
      </c>
      <c r="G18" s="44">
        <f>F18/B4</f>
        <v>0.50221052631578955</v>
      </c>
    </row>
    <row r="19" spans="1:8" ht="12.75" x14ac:dyDescent="0.35">
      <c r="A19" s="23">
        <v>26.6</v>
      </c>
      <c r="C19" s="35"/>
      <c r="E19" s="6" t="s">
        <v>31</v>
      </c>
      <c r="F19" s="43">
        <f>B36+H12</f>
        <v>293.79999999999995</v>
      </c>
      <c r="G19" s="44">
        <f>F19/B4</f>
        <v>0.3092631578947368</v>
      </c>
    </row>
    <row r="20" spans="1:8" ht="12.75" x14ac:dyDescent="0.35">
      <c r="A20" s="37">
        <v>18.2</v>
      </c>
      <c r="B20" s="45"/>
      <c r="C20" s="39"/>
      <c r="E20" s="6" t="s">
        <v>38</v>
      </c>
      <c r="F20" s="43">
        <f>C36</f>
        <v>12.799999999999999</v>
      </c>
      <c r="G20" s="44">
        <f>F20/B4</f>
        <v>1.3473684210526315E-2</v>
      </c>
    </row>
    <row r="21" spans="1:8" ht="13.15" x14ac:dyDescent="0.4">
      <c r="A21" s="46">
        <f t="shared" ref="A21:C21" si="1">SUM(A11:A20)</f>
        <v>268.3</v>
      </c>
      <c r="B21" s="46">
        <f t="shared" si="1"/>
        <v>161.00000000000003</v>
      </c>
      <c r="C21" s="16">
        <f t="shared" si="1"/>
        <v>12.799999999999999</v>
      </c>
      <c r="E21" s="10" t="s">
        <v>39</v>
      </c>
      <c r="F21" s="45">
        <f t="shared" ref="F21:G21" si="2">SUM(F18:F20)</f>
        <v>783.69999999999993</v>
      </c>
      <c r="G21" s="47">
        <f t="shared" si="2"/>
        <v>0.82494736842105265</v>
      </c>
    </row>
    <row r="24" spans="1:8" ht="13.15" x14ac:dyDescent="0.4">
      <c r="A24" s="23" t="s">
        <v>40</v>
      </c>
      <c r="F24" s="48" t="s">
        <v>41</v>
      </c>
      <c r="G24" s="49">
        <f>SUM(F18,F19)</f>
        <v>770.9</v>
      </c>
    </row>
    <row r="25" spans="1:8" ht="13.15" x14ac:dyDescent="0.4">
      <c r="A25" s="26" t="s">
        <v>3</v>
      </c>
      <c r="B25" s="28" t="s">
        <v>4</v>
      </c>
      <c r="C25" s="30" t="s">
        <v>25</v>
      </c>
      <c r="F25" s="50" t="s">
        <v>42</v>
      </c>
      <c r="G25" s="51">
        <f>SUM(F18,F19)/F21</f>
        <v>0.98366721959933656</v>
      </c>
    </row>
    <row r="26" spans="1:8" ht="13.15" x14ac:dyDescent="0.4">
      <c r="A26" s="43">
        <f t="shared" ref="A26:B26" si="3">A11-$B$5</f>
        <v>7.6</v>
      </c>
      <c r="B26" s="43">
        <f t="shared" si="3"/>
        <v>16</v>
      </c>
      <c r="C26" s="7">
        <f t="shared" ref="C26:C27" si="4">C11</f>
        <v>11.2</v>
      </c>
      <c r="F26" s="52" t="s">
        <v>43</v>
      </c>
      <c r="G26" s="53">
        <f>G24/B4</f>
        <v>0.81147368421052635</v>
      </c>
    </row>
    <row r="27" spans="1:8" ht="12.75" x14ac:dyDescent="0.35">
      <c r="A27" s="43">
        <f t="shared" ref="A27:B27" si="5">A12-$B$5</f>
        <v>14.6</v>
      </c>
      <c r="B27" s="43">
        <f t="shared" si="5"/>
        <v>17</v>
      </c>
      <c r="C27" s="7">
        <f t="shared" si="4"/>
        <v>1.6</v>
      </c>
    </row>
    <row r="28" spans="1:8" ht="12.75" x14ac:dyDescent="0.35">
      <c r="A28" s="43">
        <f t="shared" ref="A28:B28" si="6">A13-$B$5</f>
        <v>38.6</v>
      </c>
      <c r="B28" s="43">
        <f t="shared" si="6"/>
        <v>21</v>
      </c>
      <c r="C28" s="35"/>
    </row>
    <row r="29" spans="1:8" ht="12.75" x14ac:dyDescent="0.35">
      <c r="A29" s="43">
        <f t="shared" ref="A29:B29" si="7">A14-$B$5</f>
        <v>32.6</v>
      </c>
      <c r="B29" s="43">
        <f t="shared" si="7"/>
        <v>13.200000000000001</v>
      </c>
      <c r="C29" s="35"/>
    </row>
    <row r="30" spans="1:8" ht="12.75" x14ac:dyDescent="0.35">
      <c r="A30" s="43">
        <f t="shared" ref="A30:A35" si="8">A15-$B$5</f>
        <v>19.2</v>
      </c>
      <c r="B30" s="43">
        <f>B15-$B$6</f>
        <v>4.8</v>
      </c>
      <c r="C30" s="35"/>
    </row>
    <row r="31" spans="1:8" ht="12.75" x14ac:dyDescent="0.35">
      <c r="A31" s="43">
        <f t="shared" si="8"/>
        <v>16</v>
      </c>
      <c r="B31" s="43">
        <f t="shared" ref="B31:B33" si="9">B16-$B$5</f>
        <v>13.4</v>
      </c>
      <c r="C31" s="35"/>
    </row>
    <row r="32" spans="1:8" ht="12.75" x14ac:dyDescent="0.35">
      <c r="A32" s="43">
        <f t="shared" si="8"/>
        <v>37.4</v>
      </c>
      <c r="B32" s="43">
        <f t="shared" si="9"/>
        <v>30.199999999999996</v>
      </c>
      <c r="C32" s="35"/>
    </row>
    <row r="33" spans="1:3" ht="12.75" x14ac:dyDescent="0.35">
      <c r="A33" s="43">
        <f t="shared" si="8"/>
        <v>28.699999999999996</v>
      </c>
      <c r="B33" s="43">
        <f t="shared" si="9"/>
        <v>19.799999999999997</v>
      </c>
      <c r="C33" s="35"/>
    </row>
    <row r="34" spans="1:3" ht="12.75" x14ac:dyDescent="0.35">
      <c r="A34" s="43">
        <f t="shared" si="8"/>
        <v>23</v>
      </c>
      <c r="C34" s="35"/>
    </row>
    <row r="35" spans="1:3" ht="12.75" x14ac:dyDescent="0.35">
      <c r="A35" s="45">
        <f t="shared" si="8"/>
        <v>14.6</v>
      </c>
      <c r="B35" s="45"/>
      <c r="C35" s="39"/>
    </row>
    <row r="36" spans="1:3" ht="13.15" x14ac:dyDescent="0.4">
      <c r="A36" s="46">
        <f t="shared" ref="A36:C36" si="10">SUM(A26:A35)</f>
        <v>232.3</v>
      </c>
      <c r="B36" s="46">
        <f t="shared" si="10"/>
        <v>135.39999999999998</v>
      </c>
      <c r="C36" s="16">
        <f t="shared" si="10"/>
        <v>12.799999999999999</v>
      </c>
    </row>
    <row r="37" spans="1:3" ht="13.15" x14ac:dyDescent="0.4">
      <c r="B37" s="41"/>
      <c r="C37" s="17"/>
    </row>
    <row r="42" spans="1:3" ht="13.15" x14ac:dyDescent="0.4">
      <c r="A42" s="41"/>
    </row>
    <row r="43" spans="1:3" ht="13.15" x14ac:dyDescent="0.4">
      <c r="A43" s="41"/>
    </row>
    <row r="51" spans="1:1" ht="13.15" x14ac:dyDescent="0.4">
      <c r="A51" s="41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Associates</vt:lpstr>
      <vt:lpstr>Marshall</vt:lpstr>
      <vt:lpstr>Student Affairs</vt:lpstr>
      <vt:lpstr>Marshall 9.7.19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EBermeo</dc:creator>
  <cp:lastModifiedBy>EBermeo</cp:lastModifiedBy>
  <dcterms:created xsi:type="dcterms:W3CDTF">2019-12-05T23:09:15Z</dcterms:created>
  <dcterms:modified xsi:type="dcterms:W3CDTF">2020-01-30T01:16:48Z</dcterms:modified>
</cp:coreProperties>
</file>